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V:\410_Grp\01 Mitarbeiter_Collaborateurs\SBI\12. Merkblätter\Waschplätze\Excel-Tool\"/>
    </mc:Choice>
  </mc:AlternateContent>
  <workbookProtection workbookAlgorithmName="SHA-512" workbookHashValue="BHLZb+TKoVResE4DQAhc7/18Cru4WzPQjO4GWjqgstbtoyZRdZN8v94TPmOvhAmwJOCKAqdvWfL/fZaXkPEQmg==" workbookSaltValue="xbpv9GyEdWhnlT7bcNQr6g==" workbookSpinCount="100000" lockStructure="1"/>
  <bookViews>
    <workbookView xWindow="0" yWindow="0" windowWidth="38400" windowHeight="20040"/>
  </bookViews>
  <sheets>
    <sheet name="Calcolo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32" i="2"/>
  <c r="H24" i="2"/>
  <c r="H25" i="2"/>
  <c r="H26" i="2"/>
  <c r="H27" i="2"/>
  <c r="H28" i="2"/>
  <c r="H29" i="2"/>
  <c r="H30" i="2"/>
  <c r="H31" i="2"/>
  <c r="H32" i="2"/>
  <c r="I24" i="2"/>
  <c r="I25" i="2"/>
  <c r="I26" i="2"/>
  <c r="I27" i="2"/>
  <c r="I28" i="2"/>
  <c r="I29" i="2"/>
  <c r="I30" i="2"/>
  <c r="I31" i="2"/>
  <c r="I32" i="2"/>
  <c r="J24" i="2"/>
  <c r="J25" i="2"/>
  <c r="J26" i="2"/>
  <c r="J27" i="2"/>
  <c r="J28" i="2"/>
  <c r="J29" i="2"/>
  <c r="J30" i="2"/>
  <c r="J31" i="2"/>
  <c r="J32" i="2"/>
  <c r="K24" i="2"/>
  <c r="K25" i="2"/>
  <c r="K26" i="2"/>
  <c r="K27" i="2"/>
  <c r="K28" i="2"/>
  <c r="K29" i="2"/>
  <c r="K30" i="2"/>
  <c r="K31" i="2"/>
  <c r="K32" i="2"/>
  <c r="L24" i="2"/>
  <c r="L25" i="2"/>
  <c r="L26" i="2"/>
  <c r="L27" i="2"/>
  <c r="L28" i="2"/>
  <c r="L29" i="2"/>
  <c r="L30" i="2"/>
  <c r="L31" i="2"/>
  <c r="L32" i="2"/>
  <c r="M24" i="2"/>
  <c r="M25" i="2"/>
  <c r="M26" i="2"/>
  <c r="M27" i="2"/>
  <c r="M28" i="2"/>
  <c r="M29" i="2"/>
  <c r="M30" i="2"/>
  <c r="M31" i="2"/>
  <c r="M32" i="2"/>
  <c r="N24" i="2"/>
  <c r="N25" i="2"/>
  <c r="N26" i="2"/>
  <c r="N27" i="2"/>
  <c r="N28" i="2"/>
  <c r="N29" i="2"/>
  <c r="N30" i="2"/>
  <c r="N31" i="2"/>
  <c r="N32" i="2"/>
  <c r="O24" i="2"/>
  <c r="O25" i="2"/>
  <c r="O26" i="2"/>
  <c r="O27" i="2"/>
  <c r="O28" i="2"/>
  <c r="O29" i="2"/>
  <c r="O30" i="2"/>
  <c r="O31" i="2"/>
  <c r="O32" i="2"/>
  <c r="P24" i="2"/>
  <c r="P25" i="2"/>
  <c r="P26" i="2"/>
  <c r="P27" i="2"/>
  <c r="P28" i="2"/>
  <c r="P29" i="2"/>
  <c r="P30" i="2"/>
  <c r="P31" i="2"/>
  <c r="P32" i="2"/>
  <c r="S37" i="2"/>
  <c r="E19" i="2"/>
  <c r="B25" i="2"/>
  <c r="B26" i="2"/>
  <c r="B27" i="2"/>
  <c r="B28" i="2"/>
  <c r="B29" i="2"/>
  <c r="B30" i="2"/>
  <c r="B31" i="2"/>
  <c r="B32" i="2"/>
  <c r="B24" i="2"/>
  <c r="T10" i="2"/>
  <c r="T11" i="2"/>
  <c r="T12" i="2"/>
  <c r="T13" i="2"/>
  <c r="T14" i="2"/>
  <c r="T15" i="2"/>
  <c r="V15" i="2" s="1"/>
  <c r="T16" i="2"/>
  <c r="T17" i="2"/>
  <c r="T9" i="2"/>
  <c r="P19" i="2"/>
  <c r="O19" i="2"/>
  <c r="N19" i="2"/>
  <c r="M19" i="2"/>
  <c r="L19" i="2"/>
  <c r="K19" i="2"/>
  <c r="J19" i="2"/>
  <c r="I19" i="2"/>
  <c r="H19" i="2"/>
  <c r="G19" i="2"/>
  <c r="C19" i="2"/>
  <c r="U15" i="2"/>
  <c r="E48" i="2"/>
  <c r="U13" i="2" l="1"/>
  <c r="V13" i="2"/>
  <c r="U12" i="2"/>
  <c r="V12" i="2"/>
  <c r="U11" i="2"/>
  <c r="V11" i="2"/>
  <c r="U9" i="2"/>
  <c r="V9" i="2"/>
  <c r="U16" i="2"/>
  <c r="V16" i="2"/>
  <c r="U14" i="2"/>
  <c r="V14" i="2"/>
  <c r="U10" i="2"/>
  <c r="V10" i="2"/>
  <c r="U17" i="2"/>
  <c r="V17" i="2"/>
  <c r="L34" i="2"/>
  <c r="T19" i="2"/>
  <c r="O34" i="2"/>
  <c r="G34" i="2"/>
  <c r="M34" i="2"/>
  <c r="P34" i="2"/>
  <c r="H34" i="2"/>
  <c r="N34" i="2"/>
  <c r="I34" i="2"/>
  <c r="J34" i="2"/>
  <c r="K34" i="2"/>
  <c r="U19" i="2" l="1"/>
  <c r="V19" i="2"/>
  <c r="S34" i="2"/>
  <c r="S39" i="2" l="1"/>
  <c r="L42" i="2" s="1"/>
  <c r="L45" i="2" s="1"/>
  <c r="L47" i="2" s="1"/>
  <c r="P42" i="2" l="1"/>
  <c r="P45" i="2" s="1"/>
  <c r="P47" i="2" s="1"/>
  <c r="P50" i="2" s="1"/>
  <c r="H42" i="2"/>
  <c r="H45" i="2" s="1"/>
  <c r="H47" i="2" s="1"/>
  <c r="G51" i="2" s="1"/>
  <c r="M42" i="2"/>
  <c r="M45" i="2" s="1"/>
  <c r="M47" i="2" s="1"/>
  <c r="M50" i="2" s="1"/>
  <c r="J42" i="2"/>
  <c r="J45" i="2" s="1"/>
  <c r="J47" i="2" s="1"/>
  <c r="J50" i="2" s="1"/>
  <c r="I42" i="2"/>
  <c r="I45" i="2" s="1"/>
  <c r="I47" i="2" s="1"/>
  <c r="I50" i="2" s="1"/>
  <c r="O42" i="2"/>
  <c r="O45" i="2" s="1"/>
  <c r="O47" i="2" s="1"/>
  <c r="P51" i="2" s="1"/>
  <c r="N42" i="2"/>
  <c r="N45" i="2" s="1"/>
  <c r="N47" i="2" s="1"/>
  <c r="N50" i="2" s="1"/>
  <c r="G42" i="2"/>
  <c r="G45" i="2" s="1"/>
  <c r="K42" i="2"/>
  <c r="K45" i="2" s="1"/>
  <c r="K47" i="2" s="1"/>
  <c r="L51" i="2" s="1"/>
  <c r="K51" i="2"/>
  <c r="L50" i="2"/>
  <c r="M51" i="2" l="1"/>
  <c r="K50" i="2"/>
  <c r="M53" i="2" s="1"/>
  <c r="O50" i="2"/>
  <c r="O51" i="2"/>
  <c r="N51" i="2"/>
  <c r="S42" i="2"/>
  <c r="J51" i="2"/>
  <c r="I51" i="2"/>
  <c r="H50" i="2"/>
  <c r="K53" i="2"/>
  <c r="N53" i="2"/>
  <c r="S45" i="2"/>
  <c r="G47" i="2"/>
  <c r="O53" i="2"/>
  <c r="J53" i="2" l="1"/>
  <c r="L53" i="2"/>
  <c r="G53" i="2"/>
  <c r="S49" i="2"/>
  <c r="G50" i="2"/>
  <c r="H51" i="2"/>
  <c r="R51" i="2" s="1"/>
  <c r="S51" i="2" s="1"/>
  <c r="R50" i="2" l="1"/>
  <c r="I53" i="2"/>
  <c r="H53" i="2"/>
  <c r="S50" i="2" l="1"/>
  <c r="P53" i="2"/>
  <c r="R53" i="2" s="1"/>
  <c r="S53" i="2" s="1"/>
  <c r="S54" i="2" l="1"/>
  <c r="S47" i="2" s="1"/>
</calcChain>
</file>

<file path=xl/sharedStrings.xml><?xml version="1.0" encoding="utf-8"?>
<sst xmlns="http://schemas.openxmlformats.org/spreadsheetml/2006/main" count="59" uniqueCount="55">
  <si>
    <t>ha</t>
  </si>
  <si>
    <t>Ø</t>
  </si>
  <si>
    <r>
      <t>m</t>
    </r>
    <r>
      <rPr>
        <vertAlign val="superscript"/>
        <sz val="11"/>
        <color theme="1"/>
        <rFont val="Arial"/>
        <family val="2"/>
      </rPr>
      <t>2</t>
    </r>
  </si>
  <si>
    <r>
      <t>m</t>
    </r>
    <r>
      <rPr>
        <vertAlign val="superscript"/>
        <sz val="11"/>
        <color theme="1"/>
        <rFont val="Arial"/>
        <family val="2"/>
      </rPr>
      <t>3</t>
    </r>
  </si>
  <si>
    <t>Colza</t>
  </si>
  <si>
    <t>Calcul bac de rétention  1 mois max.</t>
  </si>
  <si>
    <t>Calcul bac de rétention  1 mois</t>
  </si>
  <si>
    <t>Calcul bac de rétention 2 mois successifs</t>
  </si>
  <si>
    <t>Calcul bac de rétention 2*2 mois</t>
  </si>
  <si>
    <t>Calcul bac de rétention 3 mois successifs</t>
  </si>
  <si>
    <t>mois maximum</t>
  </si>
  <si>
    <t>mois minimum</t>
  </si>
  <si>
    <t>Stimare il numero di lavaggi della propria irroratrice. Questo è molto importante per calcolare le dimensioni dell'installazione.</t>
  </si>
  <si>
    <t xml:space="preserve"> o se il risciacquo in campo è considerato sufficiente (soprattutto dopo l'applicazione di fungicidi) non è necessario alcun lavaggio o ev. solo uno.</t>
  </si>
  <si>
    <t>*Opzione: si può scrivere il numero di trattamenti e definire un fattore corrispondente al numero medio di lavaggi per trattamento.</t>
  </si>
  <si>
    <t>Il modo più semplice è quello di annotare il numero di lavaggi al mese. Nel caso un cui un trattamento viene eseguito su 3 parcelle,</t>
  </si>
  <si>
    <t>Superficie</t>
  </si>
  <si>
    <t>L</t>
  </si>
  <si>
    <t>Orzo</t>
  </si>
  <si>
    <t>Frumento</t>
  </si>
  <si>
    <t>Mais</t>
  </si>
  <si>
    <t>Barbabietola</t>
  </si>
  <si>
    <t>Patata</t>
  </si>
  <si>
    <t>Vigneto, Frutteto</t>
  </si>
  <si>
    <t>Leguminose</t>
  </si>
  <si>
    <t>Altro</t>
  </si>
  <si>
    <t>Acqua per lavaggio</t>
  </si>
  <si>
    <t>Numero di lavaggi (o di trattamenti*) al mese</t>
  </si>
  <si>
    <t>Gen./Feb.</t>
  </si>
  <si>
    <t>Mar.</t>
  </si>
  <si>
    <t>Apr.</t>
  </si>
  <si>
    <t>Mag.</t>
  </si>
  <si>
    <t>Giu.</t>
  </si>
  <si>
    <t>Lug.</t>
  </si>
  <si>
    <t>Ago.</t>
  </si>
  <si>
    <t>Sep.</t>
  </si>
  <si>
    <t>Ott.</t>
  </si>
  <si>
    <t>Nov./Dec.</t>
  </si>
  <si>
    <t>Fattore (opzione)*</t>
  </si>
  <si>
    <t>Trattamenti</t>
  </si>
  <si>
    <t>Lavaggi</t>
  </si>
  <si>
    <t>Dimensionamento dell'istallazione (calcolo automatico)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</si>
  <si>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  <charset val="204"/>
      </rPr>
      <t xml:space="preserve"> / anno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</si>
  <si>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  <charset val="204"/>
      </rPr>
      <t xml:space="preserve">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  <charset val="204"/>
      </rPr>
      <t xml:space="preserve"> / anno</t>
    </r>
  </si>
  <si>
    <t>Totale</t>
  </si>
  <si>
    <t xml:space="preserve">Quantità d'acqua di lavaggio (L) </t>
  </si>
  <si>
    <t>Differenza tra l'acqua di lavaggio prevista e l'evaporazione (L)</t>
  </si>
  <si>
    <t>Differenza</t>
  </si>
  <si>
    <t>Serbatoio di ritenzione (con riserva)</t>
  </si>
  <si>
    <t>ha accumulati</t>
  </si>
  <si>
    <t>Dati di base e quantità di acqua di lavaggio per la Svizzera italiana</t>
  </si>
  <si>
    <r>
      <t>Evaporazione media (</t>
    </r>
    <r>
      <rPr>
        <u/>
        <sz val="11"/>
        <color theme="1"/>
        <rFont val="Arial"/>
        <family val="2"/>
      </rPr>
      <t>in canton Ticino (Lugano)</t>
    </r>
    <r>
      <rPr>
        <sz val="11"/>
        <color theme="1"/>
        <rFont val="Arial"/>
        <family val="2"/>
        <charset val="204"/>
      </rPr>
      <t>, secondo la meteo) (L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</si>
  <si>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Evaporazione media (L)</t>
  </si>
  <si>
    <t xml:space="preserve">Superficie di evaporazione secondo i calcoli </t>
  </si>
  <si>
    <t>(incluso il 25% di riserva)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</si>
</sst>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 x14ac:knownFonts="1">
    <font>
      <sz val="11"/>
      <color theme="1"/>
      <name val="Arial"/>
      <family val="2"/>
      <charset val="204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22"/>
      <color theme="1"/>
      <name val="Arial"/>
      <family val="2"/>
    </font>
    <font>
      <b/>
      <sz val="12"/>
      <color rgb="FF3F3F3F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vertAlign val="superscript"/>
      <sz val="11"/>
      <color theme="1"/>
      <name val="Arial"/>
      <family val="2"/>
    </font>
    <font>
      <sz val="11"/>
      <color theme="0" tint="-0.34998626667073579"/>
      <name val="Arial"/>
      <family val="2"/>
    </font>
    <font>
      <u/>
      <sz val="11"/>
      <color theme="10"/>
      <name val="Arial"/>
      <family val="2"/>
      <charset val="204"/>
    </font>
    <font>
      <u/>
      <sz val="11"/>
      <color theme="11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5">
    <xf numFmtId="0" fontId="0" fillId="0" borderId="0" xfId="0"/>
    <xf numFmtId="0" fontId="17" fillId="0" borderId="0" xfId="0" applyFont="1"/>
    <xf numFmtId="0" fontId="0" fillId="0" borderId="0" xfId="0" applyBorder="1"/>
    <xf numFmtId="3" fontId="0" fillId="0" borderId="0" xfId="0" applyNumberFormat="1"/>
    <xf numFmtId="0" fontId="17" fillId="33" borderId="0" xfId="0" applyFont="1" applyFill="1"/>
    <xf numFmtId="0" fontId="21" fillId="0" borderId="0" xfId="0" applyFont="1" applyFill="1" applyBorder="1" applyAlignment="1"/>
    <xf numFmtId="0" fontId="0" fillId="0" borderId="0" xfId="0"/>
    <xf numFmtId="1" fontId="22" fillId="0" borderId="15" xfId="0" applyNumberFormat="1" applyFont="1" applyFill="1" applyBorder="1"/>
    <xf numFmtId="3" fontId="0" fillId="0" borderId="15" xfId="0" applyNumberFormat="1" applyBorder="1"/>
    <xf numFmtId="1" fontId="0" fillId="0" borderId="15" xfId="0" applyNumberFormat="1" applyBorder="1"/>
    <xf numFmtId="0" fontId="17" fillId="0" borderId="15" xfId="0" applyFont="1" applyBorder="1"/>
    <xf numFmtId="0" fontId="0" fillId="0" borderId="15" xfId="0" applyBorder="1"/>
    <xf numFmtId="0" fontId="0" fillId="0" borderId="10" xfId="0" applyBorder="1"/>
    <xf numFmtId="0" fontId="17" fillId="0" borderId="16" xfId="0" applyFont="1" applyBorder="1"/>
    <xf numFmtId="0" fontId="17" fillId="0" borderId="10" xfId="0" applyFont="1" applyBorder="1"/>
    <xf numFmtId="3" fontId="20" fillId="6" borderId="10" xfId="10" applyNumberFormat="1" applyFont="1" applyBorder="1"/>
    <xf numFmtId="0" fontId="21" fillId="0" borderId="10" xfId="0" applyFont="1" applyFill="1" applyBorder="1" applyAlignment="1"/>
    <xf numFmtId="0" fontId="17" fillId="0" borderId="17" xfId="0" applyFont="1" applyBorder="1"/>
    <xf numFmtId="0" fontId="17" fillId="0" borderId="13" xfId="0" applyFont="1" applyBorder="1"/>
    <xf numFmtId="164" fontId="20" fillId="6" borderId="11" xfId="1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65" fontId="11" fillId="6" borderId="11" xfId="10" applyNumberFormat="1" applyBorder="1" applyAlignment="1">
      <alignment vertical="center"/>
    </xf>
    <xf numFmtId="164" fontId="21" fillId="0" borderId="11" xfId="0" applyNumberFormat="1" applyFont="1" applyFill="1" applyBorder="1" applyAlignment="1">
      <alignment vertical="center"/>
    </xf>
    <xf numFmtId="164" fontId="21" fillId="0" borderId="11" xfId="0" applyNumberFormat="1" applyFont="1" applyBorder="1" applyAlignment="1">
      <alignment vertical="center"/>
    </xf>
    <xf numFmtId="164" fontId="20" fillId="6" borderId="12" xfId="10" applyNumberFormat="1" applyFont="1" applyBorder="1" applyAlignment="1">
      <alignment horizontal="right" vertical="center"/>
    </xf>
    <xf numFmtId="0" fontId="0" fillId="0" borderId="0" xfId="0"/>
    <xf numFmtId="0" fontId="29" fillId="0" borderId="0" xfId="0" applyFont="1" applyBorder="1"/>
    <xf numFmtId="0" fontId="29" fillId="0" borderId="18" xfId="0" applyFont="1" applyBorder="1"/>
    <xf numFmtId="0" fontId="16" fillId="0" borderId="0" xfId="16" applyBorder="1" applyAlignment="1">
      <alignment horizontal="center"/>
    </xf>
    <xf numFmtId="14" fontId="16" fillId="0" borderId="0" xfId="16" applyNumberFormat="1" applyBorder="1" applyAlignment="1">
      <alignment horizontal="center"/>
    </xf>
    <xf numFmtId="0" fontId="10" fillId="5" borderId="14" xfId="9" applyNumberForma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19" xfId="0" applyBorder="1"/>
    <xf numFmtId="0" fontId="0" fillId="0" borderId="0" xfId="0" applyFont="1" applyBorder="1" applyAlignment="1">
      <alignment horizontal="left"/>
    </xf>
    <xf numFmtId="0" fontId="23" fillId="0" borderId="0" xfId="0" applyFont="1" applyBorder="1" applyAlignment="1">
      <alignment textRotation="45"/>
    </xf>
    <xf numFmtId="0" fontId="26" fillId="0" borderId="0" xfId="0" applyFont="1" applyBorder="1" applyAlignment="1">
      <alignment textRotation="90"/>
    </xf>
    <xf numFmtId="0" fontId="0" fillId="0" borderId="0" xfId="0" applyBorder="1" applyAlignment="1">
      <alignment textRotation="90"/>
    </xf>
    <xf numFmtId="0" fontId="0" fillId="0" borderId="0" xfId="0" applyFill="1" applyBorder="1" applyAlignment="1">
      <alignment textRotation="45"/>
    </xf>
    <xf numFmtId="0" fontId="29" fillId="0" borderId="0" xfId="0" applyFont="1" applyBorder="1" applyAlignment="1">
      <alignment textRotation="90"/>
    </xf>
    <xf numFmtId="0" fontId="17" fillId="0" borderId="0" xfId="0" applyFont="1" applyBorder="1" applyAlignment="1">
      <alignment horizontal="left"/>
    </xf>
    <xf numFmtId="0" fontId="10" fillId="5" borderId="20" xfId="9" applyNumberFormat="1" applyBorder="1" applyAlignment="1" applyProtection="1">
      <alignment horizontal="left"/>
      <protection locked="0"/>
    </xf>
    <xf numFmtId="164" fontId="10" fillId="5" borderId="4" xfId="9" applyNumberFormat="1" applyBorder="1" applyAlignment="1" applyProtection="1">
      <alignment horizontal="right"/>
      <protection locked="0"/>
    </xf>
    <xf numFmtId="3" fontId="10" fillId="5" borderId="4" xfId="9" applyNumberFormat="1" applyBorder="1" applyProtection="1">
      <protection locked="0"/>
    </xf>
    <xf numFmtId="0" fontId="10" fillId="5" borderId="4" xfId="9" applyBorder="1" applyProtection="1">
      <protection locked="0"/>
    </xf>
    <xf numFmtId="4" fontId="10" fillId="5" borderId="4" xfId="9" applyNumberFormat="1" applyBorder="1" applyProtection="1">
      <protection locked="0"/>
    </xf>
    <xf numFmtId="1" fontId="11" fillId="6" borderId="5" xfId="10" applyNumberFormat="1" applyBorder="1"/>
    <xf numFmtId="0" fontId="11" fillId="6" borderId="5" xfId="10" applyBorder="1"/>
    <xf numFmtId="165" fontId="11" fillId="6" borderId="5" xfId="10" applyNumberFormat="1" applyBorder="1" applyAlignment="1">
      <alignment horizontal="right"/>
    </xf>
    <xf numFmtId="0" fontId="11" fillId="6" borderId="5" xfId="10" applyBorder="1" applyAlignment="1">
      <alignment horizontal="left"/>
    </xf>
    <xf numFmtId="3" fontId="11" fillId="0" borderId="5" xfId="10" applyNumberFormat="1" applyFill="1" applyBorder="1"/>
    <xf numFmtId="0" fontId="17" fillId="0" borderId="0" xfId="0" applyFont="1" applyBorder="1"/>
    <xf numFmtId="0" fontId="12" fillId="6" borderId="4" xfId="11" applyBorder="1"/>
    <xf numFmtId="3" fontId="11" fillId="6" borderId="5" xfId="10" applyNumberFormat="1" applyBorder="1"/>
    <xf numFmtId="3" fontId="0" fillId="0" borderId="0" xfId="0" applyNumberFormat="1" applyBorder="1"/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1" fontId="0" fillId="0" borderId="0" xfId="0" applyNumberFormat="1" applyBorder="1"/>
    <xf numFmtId="1" fontId="0" fillId="0" borderId="0" xfId="0" applyNumberFormat="1" applyFill="1" applyBorder="1"/>
    <xf numFmtId="0" fontId="0" fillId="0" borderId="0" xfId="0" applyBorder="1" applyAlignment="1">
      <alignment vertical="center" textRotation="90"/>
    </xf>
    <xf numFmtId="0" fontId="0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17" fillId="0" borderId="0" xfId="0" applyFont="1" applyFill="1" applyBorder="1"/>
    <xf numFmtId="0" fontId="0" fillId="0" borderId="21" xfId="0" applyBorder="1"/>
    <xf numFmtId="0" fontId="19" fillId="0" borderId="0" xfId="0" applyFont="1" applyBorder="1" applyAlignment="1">
      <alignment horizontal="left"/>
    </xf>
    <xf numFmtId="0" fontId="19" fillId="0" borderId="22" xfId="0" applyFont="1" applyBorder="1" applyAlignment="1">
      <alignment horizontal="left"/>
    </xf>
  </cellXfs>
  <cellStyles count="50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7979"/>
      <color rgb="FFFFEEDD"/>
      <color rgb="FFFFE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58"/>
  <sheetViews>
    <sheetView showGridLines="0" showRowColHeaders="0" tabSelected="1" showRuler="0" view="pageLayout" zoomScaleNormal="125" workbookViewId="0">
      <selection activeCell="G9" sqref="G9"/>
    </sheetView>
  </sheetViews>
  <sheetFormatPr baseColWidth="10" defaultColWidth="5.58203125" defaultRowHeight="14" x14ac:dyDescent="0.3"/>
  <cols>
    <col min="1" max="1" width="5.58203125" style="2" customWidth="1"/>
    <col min="2" max="2" width="9" customWidth="1"/>
    <col min="3" max="3" width="5.58203125" customWidth="1"/>
    <col min="4" max="4" width="3.58203125" customWidth="1"/>
    <col min="5" max="5" width="8" customWidth="1"/>
    <col min="6" max="6" width="5.33203125" customWidth="1"/>
    <col min="7" max="7" width="6.5" customWidth="1"/>
    <col min="8" max="9" width="6.58203125" customWidth="1"/>
    <col min="10" max="16" width="6.08203125" customWidth="1"/>
    <col min="17" max="17" width="3.58203125" customWidth="1"/>
    <col min="18" max="19" width="5" customWidth="1"/>
    <col min="20" max="20" width="6.58203125" customWidth="1"/>
    <col min="21" max="21" width="5.58203125" customWidth="1"/>
    <col min="22" max="22" width="8.4140625" customWidth="1"/>
    <col min="23" max="23" width="6.33203125" hidden="1" customWidth="1"/>
  </cols>
  <sheetData>
    <row r="1" spans="1:23" s="2" customFormat="1" ht="27.75" customHeight="1" x14ac:dyDescent="0.6">
      <c r="A1" s="64" t="s">
        <v>50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7.5" customHeight="1" x14ac:dyDescent="0.35">
      <c r="B2" s="31"/>
      <c r="C2" s="31"/>
      <c r="D2" s="31"/>
      <c r="E2" s="2"/>
      <c r="F2" s="2"/>
      <c r="G2" s="2"/>
      <c r="H2" s="2"/>
      <c r="I2" s="2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 s="28"/>
      <c r="V2" s="28"/>
      <c r="W2" s="32"/>
    </row>
    <row r="3" spans="1:23" ht="12.75" customHeight="1" x14ac:dyDescent="0.35">
      <c r="A3" s="2" t="s">
        <v>12</v>
      </c>
      <c r="B3" s="31"/>
      <c r="C3" s="31"/>
      <c r="D3" s="31"/>
      <c r="E3" s="2"/>
      <c r="F3" s="2"/>
      <c r="G3" s="2"/>
      <c r="H3" s="2"/>
      <c r="I3" s="2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28"/>
      <c r="V3" s="28"/>
      <c r="W3" s="32"/>
    </row>
    <row r="4" spans="1:23" ht="12.75" customHeight="1" x14ac:dyDescent="0.35">
      <c r="A4" s="2" t="s">
        <v>15</v>
      </c>
      <c r="B4" s="31"/>
      <c r="C4" s="31"/>
      <c r="D4" s="31"/>
      <c r="E4" s="2"/>
      <c r="F4" s="2"/>
      <c r="G4" s="2"/>
      <c r="H4" s="2"/>
      <c r="I4" s="2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U4" s="28"/>
      <c r="V4" s="28"/>
      <c r="W4" s="32"/>
    </row>
    <row r="5" spans="1:23" ht="12.75" customHeight="1" x14ac:dyDescent="0.35">
      <c r="A5" s="2" t="s">
        <v>13</v>
      </c>
      <c r="B5" s="31"/>
      <c r="C5" s="31"/>
      <c r="D5" s="31"/>
      <c r="E5" s="2"/>
      <c r="F5" s="2"/>
      <c r="G5" s="2"/>
      <c r="H5" s="2"/>
      <c r="I5" s="2"/>
      <c r="J5" s="28"/>
      <c r="K5" s="28"/>
      <c r="L5" s="28"/>
      <c r="M5" s="28"/>
      <c r="N5" s="28"/>
      <c r="O5" s="28"/>
      <c r="P5" s="28"/>
      <c r="Q5" s="28"/>
      <c r="R5" s="28"/>
      <c r="S5" s="28"/>
      <c r="T5" s="29"/>
      <c r="U5" s="28"/>
      <c r="V5" s="28"/>
      <c r="W5" s="32"/>
    </row>
    <row r="6" spans="1:23" s="6" customFormat="1" ht="12.75" customHeight="1" x14ac:dyDescent="0.35">
      <c r="A6" s="2" t="s">
        <v>14</v>
      </c>
      <c r="B6" s="31"/>
      <c r="C6" s="31"/>
      <c r="D6" s="31"/>
      <c r="E6" s="2"/>
      <c r="F6" s="2"/>
      <c r="G6" s="2"/>
      <c r="H6" s="2"/>
      <c r="I6" s="2"/>
      <c r="J6" s="28"/>
      <c r="K6" s="28"/>
      <c r="L6" s="28"/>
      <c r="M6" s="28"/>
      <c r="N6" s="28"/>
      <c r="O6" s="28"/>
      <c r="P6" s="28"/>
      <c r="Q6" s="28"/>
      <c r="R6" s="28"/>
      <c r="S6" s="28"/>
      <c r="T6" s="29"/>
      <c r="U6" s="28"/>
      <c r="V6" s="28"/>
      <c r="W6" s="32"/>
    </row>
    <row r="7" spans="1:23" ht="77.5" customHeight="1" x14ac:dyDescent="0.3">
      <c r="B7" s="2"/>
      <c r="C7" s="33" t="s">
        <v>16</v>
      </c>
      <c r="D7" s="2"/>
      <c r="E7" s="34" t="s">
        <v>26</v>
      </c>
      <c r="F7" s="2"/>
      <c r="G7" s="35" t="s">
        <v>28</v>
      </c>
      <c r="H7" s="36" t="s">
        <v>29</v>
      </c>
      <c r="I7" s="36" t="s">
        <v>30</v>
      </c>
      <c r="J7" s="36" t="s">
        <v>31</v>
      </c>
      <c r="K7" s="36" t="s">
        <v>32</v>
      </c>
      <c r="L7" s="36" t="s">
        <v>33</v>
      </c>
      <c r="M7" s="36" t="s">
        <v>34</v>
      </c>
      <c r="N7" s="36" t="s">
        <v>35</v>
      </c>
      <c r="O7" s="36" t="s">
        <v>36</v>
      </c>
      <c r="P7" s="35" t="s">
        <v>37</v>
      </c>
      <c r="Q7" s="36"/>
      <c r="R7" s="37" t="s">
        <v>38</v>
      </c>
      <c r="S7" s="36"/>
      <c r="T7" s="36" t="s">
        <v>39</v>
      </c>
      <c r="U7" s="36" t="s">
        <v>40</v>
      </c>
      <c r="V7" s="38" t="s">
        <v>49</v>
      </c>
      <c r="W7" s="32"/>
    </row>
    <row r="8" spans="1:23" x14ac:dyDescent="0.3">
      <c r="B8" s="2"/>
      <c r="C8" s="2" t="s">
        <v>0</v>
      </c>
      <c r="D8" s="39"/>
      <c r="E8" s="2" t="s">
        <v>17</v>
      </c>
      <c r="F8" s="2"/>
      <c r="G8" s="2" t="s">
        <v>27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6"/>
      <c r="W8" s="32"/>
    </row>
    <row r="9" spans="1:23" x14ac:dyDescent="0.3">
      <c r="A9" s="40" t="s">
        <v>18</v>
      </c>
      <c r="B9" s="30"/>
      <c r="C9" s="41"/>
      <c r="D9" s="2"/>
      <c r="E9" s="42">
        <v>200</v>
      </c>
      <c r="F9" s="2"/>
      <c r="G9" s="43"/>
      <c r="H9" s="43"/>
      <c r="I9" s="43"/>
      <c r="J9" s="43"/>
      <c r="K9" s="43"/>
      <c r="L9" s="43"/>
      <c r="M9" s="43"/>
      <c r="N9" s="43"/>
      <c r="O9" s="43"/>
      <c r="P9" s="43"/>
      <c r="Q9" s="2"/>
      <c r="R9" s="44">
        <v>1</v>
      </c>
      <c r="S9" s="2"/>
      <c r="T9" s="45">
        <f>SUM(G9:P9)</f>
        <v>0</v>
      </c>
      <c r="U9" s="46">
        <f t="shared" ref="U9:U17" si="0">T9*R9</f>
        <v>0</v>
      </c>
      <c r="V9" s="27">
        <f>C9*T9</f>
        <v>0</v>
      </c>
      <c r="W9" s="32"/>
    </row>
    <row r="10" spans="1:23" x14ac:dyDescent="0.3">
      <c r="A10" s="40" t="s">
        <v>19</v>
      </c>
      <c r="B10" s="30"/>
      <c r="C10" s="41"/>
      <c r="D10" s="2"/>
      <c r="E10" s="42">
        <v>200</v>
      </c>
      <c r="F10" s="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2"/>
      <c r="R10" s="44">
        <v>1</v>
      </c>
      <c r="S10" s="2"/>
      <c r="T10" s="45">
        <f>SUM(G10:P10)</f>
        <v>0</v>
      </c>
      <c r="U10" s="46">
        <f t="shared" si="0"/>
        <v>0</v>
      </c>
      <c r="V10" s="27">
        <f t="shared" ref="V10:V17" si="1">C10*T10</f>
        <v>0</v>
      </c>
      <c r="W10" s="32"/>
    </row>
    <row r="11" spans="1:23" x14ac:dyDescent="0.3">
      <c r="A11" s="40" t="s">
        <v>20</v>
      </c>
      <c r="B11" s="30"/>
      <c r="C11" s="41"/>
      <c r="D11" s="2"/>
      <c r="E11" s="42">
        <v>200</v>
      </c>
      <c r="F11" s="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2"/>
      <c r="R11" s="44">
        <v>1</v>
      </c>
      <c r="S11" s="2"/>
      <c r="T11" s="45">
        <f t="shared" ref="T11:T17" si="2">SUM(G11:P11)</f>
        <v>0</v>
      </c>
      <c r="U11" s="46">
        <f t="shared" si="0"/>
        <v>0</v>
      </c>
      <c r="V11" s="27">
        <f t="shared" si="1"/>
        <v>0</v>
      </c>
      <c r="W11" s="32"/>
    </row>
    <row r="12" spans="1:23" x14ac:dyDescent="0.3">
      <c r="A12" s="40" t="s">
        <v>21</v>
      </c>
      <c r="B12" s="30"/>
      <c r="C12" s="41"/>
      <c r="D12" s="2"/>
      <c r="E12" s="42">
        <v>200</v>
      </c>
      <c r="F12" s="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2"/>
      <c r="R12" s="44">
        <v>1</v>
      </c>
      <c r="S12" s="2"/>
      <c r="T12" s="45">
        <f t="shared" si="2"/>
        <v>0</v>
      </c>
      <c r="U12" s="46">
        <f t="shared" si="0"/>
        <v>0</v>
      </c>
      <c r="V12" s="27">
        <f t="shared" si="1"/>
        <v>0</v>
      </c>
      <c r="W12" s="32"/>
    </row>
    <row r="13" spans="1:23" x14ac:dyDescent="0.3">
      <c r="A13" s="40" t="s">
        <v>22</v>
      </c>
      <c r="B13" s="30"/>
      <c r="C13" s="41"/>
      <c r="D13" s="2"/>
      <c r="E13" s="42">
        <v>200</v>
      </c>
      <c r="F13" s="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2"/>
      <c r="R13" s="44">
        <v>1</v>
      </c>
      <c r="S13" s="2"/>
      <c r="T13" s="45">
        <f t="shared" si="2"/>
        <v>0</v>
      </c>
      <c r="U13" s="46">
        <f t="shared" si="0"/>
        <v>0</v>
      </c>
      <c r="V13" s="27">
        <f t="shared" si="1"/>
        <v>0</v>
      </c>
      <c r="W13" s="32"/>
    </row>
    <row r="14" spans="1:23" x14ac:dyDescent="0.3">
      <c r="A14" s="40" t="s">
        <v>4</v>
      </c>
      <c r="B14" s="30"/>
      <c r="C14" s="41"/>
      <c r="D14" s="2"/>
      <c r="E14" s="42">
        <v>200</v>
      </c>
      <c r="F14" s="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2"/>
      <c r="R14" s="44">
        <v>1</v>
      </c>
      <c r="S14" s="2"/>
      <c r="T14" s="45">
        <f t="shared" si="2"/>
        <v>0</v>
      </c>
      <c r="U14" s="46">
        <f t="shared" si="0"/>
        <v>0</v>
      </c>
      <c r="V14" s="27">
        <f t="shared" si="1"/>
        <v>0</v>
      </c>
      <c r="W14" s="32"/>
    </row>
    <row r="15" spans="1:23" x14ac:dyDescent="0.3">
      <c r="A15" s="40" t="s">
        <v>23</v>
      </c>
      <c r="B15" s="30"/>
      <c r="C15" s="41"/>
      <c r="D15" s="2"/>
      <c r="E15" s="42">
        <v>200</v>
      </c>
      <c r="F15" s="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2"/>
      <c r="R15" s="44">
        <v>1</v>
      </c>
      <c r="S15" s="2"/>
      <c r="T15" s="45">
        <f t="shared" si="2"/>
        <v>0</v>
      </c>
      <c r="U15" s="46">
        <f t="shared" si="0"/>
        <v>0</v>
      </c>
      <c r="V15" s="27">
        <f t="shared" si="1"/>
        <v>0</v>
      </c>
      <c r="W15" s="32"/>
    </row>
    <row r="16" spans="1:23" x14ac:dyDescent="0.3">
      <c r="A16" s="40" t="s">
        <v>24</v>
      </c>
      <c r="B16" s="30"/>
      <c r="C16" s="41"/>
      <c r="D16" s="2"/>
      <c r="E16" s="42">
        <v>200</v>
      </c>
      <c r="F16" s="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2"/>
      <c r="R16" s="44">
        <v>1</v>
      </c>
      <c r="S16" s="2"/>
      <c r="T16" s="45">
        <f t="shared" si="2"/>
        <v>0</v>
      </c>
      <c r="U16" s="46">
        <f t="shared" si="0"/>
        <v>0</v>
      </c>
      <c r="V16" s="27">
        <f t="shared" si="1"/>
        <v>0</v>
      </c>
      <c r="W16" s="32"/>
    </row>
    <row r="17" spans="1:23" x14ac:dyDescent="0.3">
      <c r="A17" s="40" t="s">
        <v>25</v>
      </c>
      <c r="B17" s="30"/>
      <c r="C17" s="41"/>
      <c r="D17" s="2"/>
      <c r="E17" s="42">
        <v>200</v>
      </c>
      <c r="F17" s="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2"/>
      <c r="R17" s="44">
        <v>1</v>
      </c>
      <c r="S17" s="2"/>
      <c r="T17" s="45">
        <f t="shared" si="2"/>
        <v>0</v>
      </c>
      <c r="U17" s="46">
        <f t="shared" si="0"/>
        <v>0</v>
      </c>
      <c r="V17" s="27">
        <f t="shared" si="1"/>
        <v>0</v>
      </c>
      <c r="W17" s="32"/>
    </row>
    <row r="18" spans="1:23" ht="7.5" customHeight="1" x14ac:dyDescent="0.3">
      <c r="B18" s="31"/>
      <c r="C18" s="2"/>
      <c r="D18" s="2"/>
      <c r="E18" s="31"/>
      <c r="F18" s="2"/>
      <c r="G18" s="2"/>
      <c r="H18" s="2"/>
      <c r="I18" s="2"/>
      <c r="J18" s="2"/>
      <c r="K18" s="31"/>
      <c r="L18" s="31"/>
      <c r="M18" s="31"/>
      <c r="N18" s="2"/>
      <c r="O18" s="2"/>
      <c r="P18" s="2"/>
      <c r="Q18" s="2"/>
      <c r="R18" s="2"/>
      <c r="S18" s="2"/>
      <c r="T18" s="2"/>
      <c r="U18" s="2"/>
      <c r="V18" s="26"/>
      <c r="W18" s="32"/>
    </row>
    <row r="19" spans="1:23" x14ac:dyDescent="0.3">
      <c r="B19" s="31" t="s">
        <v>44</v>
      </c>
      <c r="C19" s="47">
        <f>SUM(C9:C17)</f>
        <v>0</v>
      </c>
      <c r="D19" s="48" t="s">
        <v>0</v>
      </c>
      <c r="E19" s="49">
        <f>AVERAGE(E9:E17)</f>
        <v>200</v>
      </c>
      <c r="F19" s="2" t="s">
        <v>1</v>
      </c>
      <c r="G19" s="46">
        <f t="shared" ref="G19:P19" si="3">SUM(G9:G17)</f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6">
        <f t="shared" si="3"/>
        <v>0</v>
      </c>
      <c r="O19" s="46">
        <f t="shared" si="3"/>
        <v>0</v>
      </c>
      <c r="P19" s="46">
        <f t="shared" si="3"/>
        <v>0</v>
      </c>
      <c r="Q19" s="2"/>
      <c r="R19" s="2"/>
      <c r="S19" s="2"/>
      <c r="T19" s="45">
        <f>SUM(T9:T17)</f>
        <v>0</v>
      </c>
      <c r="U19" s="46">
        <f>SUM(U9:U17)</f>
        <v>0</v>
      </c>
      <c r="V19" s="27">
        <f>SUM(V9:V17)</f>
        <v>0</v>
      </c>
      <c r="W19" s="32"/>
    </row>
    <row r="20" spans="1:23" ht="7.5" customHeight="1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32"/>
    </row>
    <row r="21" spans="1:23" ht="28" x14ac:dyDescent="0.6">
      <c r="A21" s="63" t="s">
        <v>41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2"/>
      <c r="W21" s="32"/>
    </row>
    <row r="22" spans="1:23" ht="7.5" customHeight="1" x14ac:dyDescent="0.3">
      <c r="B22" s="31"/>
      <c r="C22" s="31"/>
      <c r="D22" s="31"/>
      <c r="E22" s="50"/>
      <c r="F22" s="2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2"/>
      <c r="R22" s="2"/>
      <c r="S22" s="2"/>
      <c r="T22" s="50"/>
      <c r="U22" s="50"/>
      <c r="V22" s="2"/>
      <c r="W22" s="32"/>
    </row>
    <row r="23" spans="1:23" ht="14.5" thickBot="1" x14ac:dyDescent="0.35">
      <c r="A23" s="2" t="s">
        <v>45</v>
      </c>
      <c r="B23" s="31"/>
      <c r="C23" s="31"/>
      <c r="D23" s="31"/>
      <c r="E23" s="50"/>
      <c r="F23" s="2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2"/>
      <c r="R23" s="2"/>
      <c r="S23" s="2"/>
      <c r="T23" s="50"/>
      <c r="U23" s="2"/>
      <c r="V23" s="2"/>
      <c r="W23" s="32"/>
    </row>
    <row r="24" spans="1:23" ht="14.5" hidden="1" thickBot="1" x14ac:dyDescent="0.35">
      <c r="B24" s="31" t="str">
        <f>A9</f>
        <v>Orzo</v>
      </c>
      <c r="C24" s="31"/>
      <c r="D24" s="31"/>
      <c r="E24" s="51"/>
      <c r="F24" s="2"/>
      <c r="G24" s="51">
        <f t="shared" ref="G24:P24" si="4">G9*$R9*$E9</f>
        <v>0</v>
      </c>
      <c r="H24" s="51">
        <f t="shared" si="4"/>
        <v>0</v>
      </c>
      <c r="I24" s="51">
        <f t="shared" si="4"/>
        <v>0</v>
      </c>
      <c r="J24" s="51">
        <f t="shared" si="4"/>
        <v>0</v>
      </c>
      <c r="K24" s="51">
        <f t="shared" si="4"/>
        <v>0</v>
      </c>
      <c r="L24" s="51">
        <f t="shared" si="4"/>
        <v>0</v>
      </c>
      <c r="M24" s="51">
        <f t="shared" si="4"/>
        <v>0</v>
      </c>
      <c r="N24" s="51">
        <f t="shared" si="4"/>
        <v>0</v>
      </c>
      <c r="O24" s="51">
        <f t="shared" si="4"/>
        <v>0</v>
      </c>
      <c r="P24" s="51">
        <f t="shared" si="4"/>
        <v>0</v>
      </c>
      <c r="Q24" s="2"/>
      <c r="R24" s="2"/>
      <c r="S24" s="2"/>
      <c r="T24" s="50"/>
      <c r="U24" s="2"/>
      <c r="V24" s="2"/>
      <c r="W24" s="32"/>
    </row>
    <row r="25" spans="1:23" ht="14.5" hidden="1" thickBot="1" x14ac:dyDescent="0.35">
      <c r="B25" s="31" t="str">
        <f>A10</f>
        <v>Frumento</v>
      </c>
      <c r="C25" s="31"/>
      <c r="D25" s="31"/>
      <c r="E25" s="51"/>
      <c r="F25" s="2"/>
      <c r="G25" s="51">
        <f t="shared" ref="G25:P25" si="5">G10*$R10*$E10</f>
        <v>0</v>
      </c>
      <c r="H25" s="51">
        <f t="shared" si="5"/>
        <v>0</v>
      </c>
      <c r="I25" s="51">
        <f t="shared" si="5"/>
        <v>0</v>
      </c>
      <c r="J25" s="51">
        <f t="shared" si="5"/>
        <v>0</v>
      </c>
      <c r="K25" s="51">
        <f t="shared" si="5"/>
        <v>0</v>
      </c>
      <c r="L25" s="51">
        <f t="shared" si="5"/>
        <v>0</v>
      </c>
      <c r="M25" s="51">
        <f t="shared" si="5"/>
        <v>0</v>
      </c>
      <c r="N25" s="51">
        <f t="shared" si="5"/>
        <v>0</v>
      </c>
      <c r="O25" s="51">
        <f t="shared" si="5"/>
        <v>0</v>
      </c>
      <c r="P25" s="51">
        <f t="shared" si="5"/>
        <v>0</v>
      </c>
      <c r="Q25" s="2"/>
      <c r="R25" s="2"/>
      <c r="S25" s="2"/>
      <c r="T25" s="50"/>
      <c r="U25" s="2"/>
      <c r="V25" s="2"/>
      <c r="W25" s="32"/>
    </row>
    <row r="26" spans="1:23" ht="14.5" hidden="1" thickBot="1" x14ac:dyDescent="0.35">
      <c r="B26" s="31" t="str">
        <f>A11</f>
        <v>Mais</v>
      </c>
      <c r="C26" s="31"/>
      <c r="D26" s="31"/>
      <c r="E26" s="51"/>
      <c r="F26" s="2"/>
      <c r="G26" s="51">
        <f t="shared" ref="G26:P26" si="6">G11*$R11*$E11</f>
        <v>0</v>
      </c>
      <c r="H26" s="51">
        <f t="shared" si="6"/>
        <v>0</v>
      </c>
      <c r="I26" s="51">
        <f t="shared" si="6"/>
        <v>0</v>
      </c>
      <c r="J26" s="51">
        <f t="shared" si="6"/>
        <v>0</v>
      </c>
      <c r="K26" s="51">
        <f t="shared" si="6"/>
        <v>0</v>
      </c>
      <c r="L26" s="51">
        <f t="shared" si="6"/>
        <v>0</v>
      </c>
      <c r="M26" s="51">
        <f t="shared" si="6"/>
        <v>0</v>
      </c>
      <c r="N26" s="51">
        <f t="shared" si="6"/>
        <v>0</v>
      </c>
      <c r="O26" s="51">
        <f t="shared" si="6"/>
        <v>0</v>
      </c>
      <c r="P26" s="51">
        <f t="shared" si="6"/>
        <v>0</v>
      </c>
      <c r="Q26" s="2"/>
      <c r="R26" s="2"/>
      <c r="S26" s="2"/>
      <c r="T26" s="50"/>
      <c r="U26" s="2"/>
      <c r="V26" s="2"/>
      <c r="W26" s="32"/>
    </row>
    <row r="27" spans="1:23" ht="14.5" hidden="1" thickBot="1" x14ac:dyDescent="0.35">
      <c r="B27" s="31" t="str">
        <f>A12</f>
        <v>Barbabietola</v>
      </c>
      <c r="C27" s="31"/>
      <c r="D27" s="31"/>
      <c r="E27" s="51"/>
      <c r="F27" s="2"/>
      <c r="G27" s="51">
        <f t="shared" ref="G27:P27" si="7">G12*$R12*$E12</f>
        <v>0</v>
      </c>
      <c r="H27" s="51">
        <f t="shared" si="7"/>
        <v>0</v>
      </c>
      <c r="I27" s="51">
        <f t="shared" si="7"/>
        <v>0</v>
      </c>
      <c r="J27" s="51">
        <f t="shared" si="7"/>
        <v>0</v>
      </c>
      <c r="K27" s="51">
        <f t="shared" si="7"/>
        <v>0</v>
      </c>
      <c r="L27" s="51">
        <f t="shared" si="7"/>
        <v>0</v>
      </c>
      <c r="M27" s="51">
        <f t="shared" si="7"/>
        <v>0</v>
      </c>
      <c r="N27" s="51">
        <f t="shared" si="7"/>
        <v>0</v>
      </c>
      <c r="O27" s="51">
        <f t="shared" si="7"/>
        <v>0</v>
      </c>
      <c r="P27" s="51">
        <f t="shared" si="7"/>
        <v>0</v>
      </c>
      <c r="Q27" s="2"/>
      <c r="R27" s="2"/>
      <c r="S27" s="2"/>
      <c r="T27" s="50"/>
      <c r="U27" s="2"/>
      <c r="V27" s="2"/>
      <c r="W27" s="32"/>
    </row>
    <row r="28" spans="1:23" ht="14.5" hidden="1" thickBot="1" x14ac:dyDescent="0.35">
      <c r="B28" s="31" t="str">
        <f>A13</f>
        <v>Patata</v>
      </c>
      <c r="C28" s="31"/>
      <c r="D28" s="31"/>
      <c r="E28" s="51"/>
      <c r="F28" s="2"/>
      <c r="G28" s="51">
        <f t="shared" ref="G28:P28" si="8">G13*$R13*$E13</f>
        <v>0</v>
      </c>
      <c r="H28" s="51">
        <f t="shared" si="8"/>
        <v>0</v>
      </c>
      <c r="I28" s="51">
        <f t="shared" si="8"/>
        <v>0</v>
      </c>
      <c r="J28" s="51">
        <f t="shared" si="8"/>
        <v>0</v>
      </c>
      <c r="K28" s="51">
        <f t="shared" si="8"/>
        <v>0</v>
      </c>
      <c r="L28" s="51">
        <f t="shared" si="8"/>
        <v>0</v>
      </c>
      <c r="M28" s="51">
        <f t="shared" si="8"/>
        <v>0</v>
      </c>
      <c r="N28" s="51">
        <f t="shared" si="8"/>
        <v>0</v>
      </c>
      <c r="O28" s="51">
        <f t="shared" si="8"/>
        <v>0</v>
      </c>
      <c r="P28" s="51">
        <f t="shared" si="8"/>
        <v>0</v>
      </c>
      <c r="Q28" s="2"/>
      <c r="R28" s="2"/>
      <c r="S28" s="2"/>
      <c r="T28" s="50"/>
      <c r="U28" s="2"/>
      <c r="V28" s="2"/>
      <c r="W28" s="32"/>
    </row>
    <row r="29" spans="1:23" ht="14.5" hidden="1" thickBot="1" x14ac:dyDescent="0.35">
      <c r="B29" s="31">
        <f t="shared" ref="B29:B32" si="9">B14</f>
        <v>0</v>
      </c>
      <c r="C29" s="31"/>
      <c r="D29" s="31"/>
      <c r="E29" s="51"/>
      <c r="F29" s="2"/>
      <c r="G29" s="51">
        <f t="shared" ref="G29:P29" si="10">G14*$R14*$E14</f>
        <v>0</v>
      </c>
      <c r="H29" s="51">
        <f t="shared" si="10"/>
        <v>0</v>
      </c>
      <c r="I29" s="51">
        <f t="shared" si="10"/>
        <v>0</v>
      </c>
      <c r="J29" s="51">
        <f t="shared" si="10"/>
        <v>0</v>
      </c>
      <c r="K29" s="51">
        <f t="shared" si="10"/>
        <v>0</v>
      </c>
      <c r="L29" s="51">
        <f t="shared" si="10"/>
        <v>0</v>
      </c>
      <c r="M29" s="51">
        <f t="shared" si="10"/>
        <v>0</v>
      </c>
      <c r="N29" s="51">
        <f t="shared" si="10"/>
        <v>0</v>
      </c>
      <c r="O29" s="51">
        <f t="shared" si="10"/>
        <v>0</v>
      </c>
      <c r="P29" s="51">
        <f t="shared" si="10"/>
        <v>0</v>
      </c>
      <c r="Q29" s="2"/>
      <c r="R29" s="2"/>
      <c r="S29" s="2"/>
      <c r="T29" s="50"/>
      <c r="U29" s="2"/>
      <c r="V29" s="2"/>
      <c r="W29" s="32"/>
    </row>
    <row r="30" spans="1:23" ht="14.5" hidden="1" thickBot="1" x14ac:dyDescent="0.35">
      <c r="B30" s="31">
        <f t="shared" si="9"/>
        <v>0</v>
      </c>
      <c r="C30" s="31"/>
      <c r="D30" s="31"/>
      <c r="E30" s="51"/>
      <c r="F30" s="2"/>
      <c r="G30" s="51">
        <f t="shared" ref="G30:P30" si="11">G15*$R15*$E15</f>
        <v>0</v>
      </c>
      <c r="H30" s="51">
        <f t="shared" si="11"/>
        <v>0</v>
      </c>
      <c r="I30" s="51">
        <f t="shared" si="11"/>
        <v>0</v>
      </c>
      <c r="J30" s="51">
        <f t="shared" si="11"/>
        <v>0</v>
      </c>
      <c r="K30" s="51">
        <f t="shared" si="11"/>
        <v>0</v>
      </c>
      <c r="L30" s="51">
        <f t="shared" si="11"/>
        <v>0</v>
      </c>
      <c r="M30" s="51">
        <f t="shared" si="11"/>
        <v>0</v>
      </c>
      <c r="N30" s="51">
        <f t="shared" si="11"/>
        <v>0</v>
      </c>
      <c r="O30" s="51">
        <f t="shared" si="11"/>
        <v>0</v>
      </c>
      <c r="P30" s="51">
        <f t="shared" si="11"/>
        <v>0</v>
      </c>
      <c r="Q30" s="2"/>
      <c r="R30" s="2"/>
      <c r="S30" s="2"/>
      <c r="T30" s="50"/>
      <c r="U30" s="2"/>
      <c r="V30" s="2"/>
      <c r="W30" s="32"/>
    </row>
    <row r="31" spans="1:23" ht="14.5" hidden="1" thickBot="1" x14ac:dyDescent="0.35">
      <c r="B31" s="31">
        <f t="shared" si="9"/>
        <v>0</v>
      </c>
      <c r="C31" s="31"/>
      <c r="D31" s="31"/>
      <c r="E31" s="51"/>
      <c r="F31" s="2"/>
      <c r="G31" s="51">
        <f t="shared" ref="G31:P31" si="12">G16*$R16*$E16</f>
        <v>0</v>
      </c>
      <c r="H31" s="51">
        <f t="shared" si="12"/>
        <v>0</v>
      </c>
      <c r="I31" s="51">
        <f t="shared" si="12"/>
        <v>0</v>
      </c>
      <c r="J31" s="51">
        <f t="shared" si="12"/>
        <v>0</v>
      </c>
      <c r="K31" s="51">
        <f t="shared" si="12"/>
        <v>0</v>
      </c>
      <c r="L31" s="51">
        <f t="shared" si="12"/>
        <v>0</v>
      </c>
      <c r="M31" s="51">
        <f t="shared" si="12"/>
        <v>0</v>
      </c>
      <c r="N31" s="51">
        <f t="shared" si="12"/>
        <v>0</v>
      </c>
      <c r="O31" s="51">
        <f t="shared" si="12"/>
        <v>0</v>
      </c>
      <c r="P31" s="51">
        <f t="shared" si="12"/>
        <v>0</v>
      </c>
      <c r="Q31" s="2"/>
      <c r="R31" s="2"/>
      <c r="S31" s="2"/>
      <c r="T31" s="50"/>
      <c r="U31" s="2"/>
      <c r="V31" s="2"/>
      <c r="W31" s="32"/>
    </row>
    <row r="32" spans="1:23" ht="14.5" hidden="1" thickBot="1" x14ac:dyDescent="0.35">
      <c r="B32" s="31">
        <f t="shared" si="9"/>
        <v>0</v>
      </c>
      <c r="C32" s="31"/>
      <c r="D32" s="31"/>
      <c r="E32" s="51"/>
      <c r="F32" s="2"/>
      <c r="G32" s="51">
        <f t="shared" ref="G32:P32" si="13">G17*$R17*$E17</f>
        <v>0</v>
      </c>
      <c r="H32" s="51">
        <f t="shared" si="13"/>
        <v>0</v>
      </c>
      <c r="I32" s="51">
        <f t="shared" si="13"/>
        <v>0</v>
      </c>
      <c r="J32" s="51">
        <f t="shared" si="13"/>
        <v>0</v>
      </c>
      <c r="K32" s="51">
        <f t="shared" si="13"/>
        <v>0</v>
      </c>
      <c r="L32" s="51">
        <f t="shared" si="13"/>
        <v>0</v>
      </c>
      <c r="M32" s="51">
        <f t="shared" si="13"/>
        <v>0</v>
      </c>
      <c r="N32" s="51">
        <f t="shared" si="13"/>
        <v>0</v>
      </c>
      <c r="O32" s="51">
        <f t="shared" si="13"/>
        <v>0</v>
      </c>
      <c r="P32" s="51">
        <f t="shared" si="13"/>
        <v>0</v>
      </c>
      <c r="Q32" s="2"/>
      <c r="R32" s="2"/>
      <c r="S32" s="2"/>
      <c r="T32" s="50"/>
      <c r="U32" s="2"/>
      <c r="V32" s="2"/>
      <c r="W32" s="32"/>
    </row>
    <row r="33" spans="1:23" ht="14.5" hidden="1" thickBot="1" x14ac:dyDescent="0.35">
      <c r="B33" s="31"/>
      <c r="C33" s="31"/>
      <c r="D33" s="31"/>
      <c r="E33" s="50"/>
      <c r="F33" s="2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2"/>
      <c r="R33" s="2"/>
      <c r="S33" s="2"/>
      <c r="T33" s="50"/>
      <c r="U33" s="2"/>
      <c r="V33" s="2"/>
      <c r="W33" s="32"/>
    </row>
    <row r="34" spans="1:23" ht="17" thickBot="1" x14ac:dyDescent="0.35">
      <c r="B34" s="39" t="s">
        <v>44</v>
      </c>
      <c r="C34" s="39"/>
      <c r="D34" s="39"/>
      <c r="E34" s="2"/>
      <c r="F34" s="2"/>
      <c r="G34" s="52">
        <f t="shared" ref="G34:P34" si="14">SUM(G24:G32)</f>
        <v>0</v>
      </c>
      <c r="H34" s="52">
        <f t="shared" si="14"/>
        <v>0</v>
      </c>
      <c r="I34" s="52">
        <f t="shared" si="14"/>
        <v>0</v>
      </c>
      <c r="J34" s="52">
        <f t="shared" si="14"/>
        <v>0</v>
      </c>
      <c r="K34" s="52">
        <f t="shared" si="14"/>
        <v>0</v>
      </c>
      <c r="L34" s="52">
        <f t="shared" si="14"/>
        <v>0</v>
      </c>
      <c r="M34" s="52">
        <f t="shared" si="14"/>
        <v>0</v>
      </c>
      <c r="N34" s="52">
        <f t="shared" si="14"/>
        <v>0</v>
      </c>
      <c r="O34" s="52">
        <f t="shared" si="14"/>
        <v>0</v>
      </c>
      <c r="P34" s="52">
        <f t="shared" si="14"/>
        <v>0</v>
      </c>
      <c r="Q34" s="53"/>
      <c r="R34" s="53"/>
      <c r="S34" s="19">
        <f>ROUNDUP(SUM(G34:P34),-1)/1000</f>
        <v>0</v>
      </c>
      <c r="T34" s="54" t="s">
        <v>42</v>
      </c>
      <c r="U34" s="2"/>
      <c r="V34" s="2"/>
      <c r="W34" s="32"/>
    </row>
    <row r="35" spans="1:23" ht="7.5" customHeight="1" x14ac:dyDescent="0.3">
      <c r="B35" s="31"/>
      <c r="C35" s="31"/>
      <c r="D35" s="31"/>
      <c r="E35" s="50"/>
      <c r="F35" s="2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2"/>
      <c r="R35" s="2"/>
      <c r="S35" s="55"/>
      <c r="T35" s="54"/>
      <c r="U35" s="2"/>
      <c r="V35" s="2"/>
      <c r="W35" s="32"/>
    </row>
    <row r="36" spans="1:23" ht="17" thickBot="1" x14ac:dyDescent="0.35">
      <c r="A36" s="2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4"/>
      <c r="T36" s="54"/>
      <c r="U36" s="2"/>
      <c r="V36" s="2"/>
      <c r="W36" s="32"/>
    </row>
    <row r="37" spans="1:23" ht="17" thickBot="1" x14ac:dyDescent="0.35">
      <c r="B37" s="2"/>
      <c r="C37" s="2"/>
      <c r="D37" s="2"/>
      <c r="E37" s="56"/>
      <c r="F37" s="2"/>
      <c r="G37" s="7">
        <v>45</v>
      </c>
      <c r="H37" s="7">
        <v>60</v>
      </c>
      <c r="I37" s="7">
        <v>90</v>
      </c>
      <c r="J37" s="7">
        <v>120</v>
      </c>
      <c r="K37" s="7">
        <v>145</v>
      </c>
      <c r="L37" s="7">
        <v>155</v>
      </c>
      <c r="M37" s="7">
        <v>120</v>
      </c>
      <c r="N37" s="7">
        <v>70</v>
      </c>
      <c r="O37" s="7">
        <v>55</v>
      </c>
      <c r="P37" s="7">
        <v>40</v>
      </c>
      <c r="Q37" s="57"/>
      <c r="R37" s="57"/>
      <c r="S37" s="20">
        <f>SUM(G37:P37)/1000</f>
        <v>0.9</v>
      </c>
      <c r="T37" s="54" t="s">
        <v>43</v>
      </c>
      <c r="U37" s="2"/>
      <c r="V37" s="2"/>
      <c r="W37" s="32"/>
    </row>
    <row r="38" spans="1:23" ht="3.75" customHeight="1" thickBot="1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58"/>
      <c r="T38" s="54"/>
      <c r="U38" s="2"/>
      <c r="V38" s="2"/>
      <c r="W38" s="32"/>
    </row>
    <row r="39" spans="1:23" ht="19.5" customHeight="1" thickBot="1" x14ac:dyDescent="0.35">
      <c r="B39" s="50" t="s">
        <v>53</v>
      </c>
      <c r="C39" s="50"/>
      <c r="D39" s="50"/>
      <c r="E39" s="50"/>
      <c r="F39" s="2"/>
      <c r="G39" s="50"/>
      <c r="H39" s="50"/>
      <c r="I39" s="2"/>
      <c r="J39" s="2" t="s">
        <v>54</v>
      </c>
      <c r="K39" s="2"/>
      <c r="L39" s="2"/>
      <c r="M39" s="2"/>
      <c r="N39" s="2"/>
      <c r="O39" s="2"/>
      <c r="P39" s="2"/>
      <c r="Q39" s="2"/>
      <c r="R39" s="2"/>
      <c r="S39" s="21">
        <f>ROUNDUP(S34*1.25/S37,0)</f>
        <v>0</v>
      </c>
      <c r="T39" s="59" t="s">
        <v>2</v>
      </c>
      <c r="U39" s="2"/>
      <c r="V39" s="2"/>
      <c r="W39" s="32"/>
    </row>
    <row r="40" spans="1:23" ht="7.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58"/>
      <c r="T40" s="54"/>
      <c r="U40" s="2"/>
      <c r="V40" s="2"/>
      <c r="W40" s="32"/>
    </row>
    <row r="41" spans="1:23" ht="14.5" thickBot="1" x14ac:dyDescent="0.35">
      <c r="A41" s="2" t="s">
        <v>52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58"/>
      <c r="T41" s="54"/>
      <c r="U41" s="2"/>
      <c r="V41" s="2"/>
      <c r="W41" s="32"/>
    </row>
    <row r="42" spans="1:23" ht="17" thickBot="1" x14ac:dyDescent="0.35">
      <c r="B42" s="2"/>
      <c r="C42" s="2"/>
      <c r="D42" s="2"/>
      <c r="E42" s="53"/>
      <c r="F42" s="2"/>
      <c r="G42" s="8">
        <f t="shared" ref="G42:P42" si="15">G37*$S$39</f>
        <v>0</v>
      </c>
      <c r="H42" s="8">
        <f t="shared" si="15"/>
        <v>0</v>
      </c>
      <c r="I42" s="8">
        <f t="shared" si="15"/>
        <v>0</v>
      </c>
      <c r="J42" s="8">
        <f t="shared" si="15"/>
        <v>0</v>
      </c>
      <c r="K42" s="8">
        <f t="shared" si="15"/>
        <v>0</v>
      </c>
      <c r="L42" s="8">
        <f t="shared" si="15"/>
        <v>0</v>
      </c>
      <c r="M42" s="8">
        <f t="shared" si="15"/>
        <v>0</v>
      </c>
      <c r="N42" s="8">
        <f t="shared" si="15"/>
        <v>0</v>
      </c>
      <c r="O42" s="8">
        <f t="shared" si="15"/>
        <v>0</v>
      </c>
      <c r="P42" s="8">
        <f t="shared" si="15"/>
        <v>0</v>
      </c>
      <c r="Q42" s="2"/>
      <c r="R42" s="2"/>
      <c r="S42" s="22">
        <f>ROUND(SUM(G42:P42),-1)/1000</f>
        <v>0</v>
      </c>
      <c r="T42" s="54" t="s">
        <v>42</v>
      </c>
      <c r="U42" s="2"/>
      <c r="V42" s="2"/>
      <c r="W42" s="32"/>
    </row>
    <row r="43" spans="1:23" ht="7.5" customHeight="1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58"/>
      <c r="T43" s="54"/>
      <c r="U43" s="2"/>
      <c r="V43" s="2"/>
      <c r="W43" s="32"/>
    </row>
    <row r="44" spans="1:23" ht="14.5" thickBot="1" x14ac:dyDescent="0.35">
      <c r="A44" s="2" t="s">
        <v>46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54"/>
      <c r="T44" s="54"/>
      <c r="U44" s="2"/>
      <c r="V44" s="2"/>
      <c r="W44" s="32"/>
    </row>
    <row r="45" spans="1:23" ht="17" thickBot="1" x14ac:dyDescent="0.35">
      <c r="B45" s="50" t="s">
        <v>47</v>
      </c>
      <c r="C45" s="50"/>
      <c r="D45" s="50"/>
      <c r="E45" s="56"/>
      <c r="F45" s="2"/>
      <c r="G45" s="9">
        <f t="shared" ref="G45:P45" si="16">G42-G34</f>
        <v>0</v>
      </c>
      <c r="H45" s="9">
        <f t="shared" si="16"/>
        <v>0</v>
      </c>
      <c r="I45" s="9">
        <f t="shared" si="16"/>
        <v>0</v>
      </c>
      <c r="J45" s="9">
        <f t="shared" si="16"/>
        <v>0</v>
      </c>
      <c r="K45" s="9">
        <f t="shared" si="16"/>
        <v>0</v>
      </c>
      <c r="L45" s="9">
        <f t="shared" si="16"/>
        <v>0</v>
      </c>
      <c r="M45" s="9">
        <f t="shared" si="16"/>
        <v>0</v>
      </c>
      <c r="N45" s="9">
        <f t="shared" si="16"/>
        <v>0</v>
      </c>
      <c r="O45" s="9">
        <f t="shared" si="16"/>
        <v>0</v>
      </c>
      <c r="P45" s="9">
        <f t="shared" si="16"/>
        <v>0</v>
      </c>
      <c r="Q45" s="56"/>
      <c r="R45" s="56"/>
      <c r="S45" s="23">
        <f>ROUND(SUM(G45:P45),-1)/1000</f>
        <v>0</v>
      </c>
      <c r="T45" s="54" t="s">
        <v>42</v>
      </c>
      <c r="U45" s="2"/>
      <c r="V45" s="2"/>
      <c r="W45" s="32"/>
    </row>
    <row r="46" spans="1:23" ht="7.5" customHeight="1" thickBot="1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60"/>
      <c r="T46" s="54"/>
      <c r="U46" s="2"/>
      <c r="V46" s="2"/>
      <c r="W46" s="32"/>
    </row>
    <row r="47" spans="1:23" ht="17" thickBot="1" x14ac:dyDescent="0.35">
      <c r="B47" s="61" t="s">
        <v>48</v>
      </c>
      <c r="C47" s="50"/>
      <c r="D47" s="50"/>
      <c r="E47" s="2"/>
      <c r="F47" s="2"/>
      <c r="G47" s="17" t="str">
        <f t="shared" ref="G47:P47" si="17">IF(G45&lt;0,G45*-1,"")</f>
        <v/>
      </c>
      <c r="H47" s="17" t="str">
        <f t="shared" si="17"/>
        <v/>
      </c>
      <c r="I47" s="17" t="str">
        <f t="shared" si="17"/>
        <v/>
      </c>
      <c r="J47" s="17" t="str">
        <f t="shared" si="17"/>
        <v/>
      </c>
      <c r="K47" s="17" t="str">
        <f t="shared" si="17"/>
        <v/>
      </c>
      <c r="L47" s="17" t="str">
        <f t="shared" si="17"/>
        <v/>
      </c>
      <c r="M47" s="17" t="str">
        <f t="shared" si="17"/>
        <v/>
      </c>
      <c r="N47" s="17" t="str">
        <f t="shared" si="17"/>
        <v/>
      </c>
      <c r="O47" s="17" t="str">
        <f t="shared" si="17"/>
        <v/>
      </c>
      <c r="P47" s="17" t="str">
        <f t="shared" si="17"/>
        <v/>
      </c>
      <c r="Q47" s="50"/>
      <c r="R47" s="50"/>
      <c r="S47" s="24">
        <f>IF(S34=0,0,ROUNDUP(MAX((S54),S49)*1.25+6*E19/1000,1))</f>
        <v>0</v>
      </c>
      <c r="T47" s="54" t="s">
        <v>3</v>
      </c>
      <c r="U47" s="2"/>
      <c r="V47" s="2"/>
      <c r="W47" s="32"/>
    </row>
    <row r="48" spans="1:23" ht="5.25" customHeight="1" x14ac:dyDescent="0.35">
      <c r="A48" s="12"/>
      <c r="B48" s="14"/>
      <c r="C48" s="14"/>
      <c r="D48" s="14"/>
      <c r="E48" s="14" t="str">
        <f>IF(E45&lt;0,E45*-1,"")</f>
        <v/>
      </c>
      <c r="F48" s="12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4"/>
      <c r="R48" s="14"/>
      <c r="S48" s="14"/>
      <c r="T48" s="15"/>
      <c r="U48" s="16"/>
      <c r="V48" s="12"/>
      <c r="W48" s="62"/>
    </row>
    <row r="49" spans="2:21" hidden="1" x14ac:dyDescent="0.3">
      <c r="B49" s="1" t="s">
        <v>5</v>
      </c>
      <c r="C49" s="1"/>
      <c r="D49" s="1"/>
      <c r="E49" s="1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"/>
      <c r="R49" s="1"/>
      <c r="S49">
        <f>MAX(G47:P47)/1000</f>
        <v>0</v>
      </c>
      <c r="T49" t="s">
        <v>10</v>
      </c>
      <c r="U49" s="25"/>
    </row>
    <row r="50" spans="2:21" ht="15.5" hidden="1" x14ac:dyDescent="0.35">
      <c r="B50" s="1" t="s">
        <v>6</v>
      </c>
      <c r="C50" s="1"/>
      <c r="D50" s="1"/>
      <c r="E50" s="1"/>
      <c r="G50" s="10" t="str">
        <f>G47</f>
        <v/>
      </c>
      <c r="H50" s="10" t="str">
        <f t="shared" ref="H50:P50" si="18">H47</f>
        <v/>
      </c>
      <c r="I50" s="10" t="str">
        <f t="shared" si="18"/>
        <v/>
      </c>
      <c r="J50" s="10" t="str">
        <f t="shared" si="18"/>
        <v/>
      </c>
      <c r="K50" s="10" t="str">
        <f t="shared" si="18"/>
        <v/>
      </c>
      <c r="L50" s="10" t="str">
        <f t="shared" si="18"/>
        <v/>
      </c>
      <c r="M50" s="10" t="str">
        <f t="shared" si="18"/>
        <v/>
      </c>
      <c r="N50" s="10" t="str">
        <f t="shared" si="18"/>
        <v/>
      </c>
      <c r="O50" s="10" t="str">
        <f t="shared" si="18"/>
        <v/>
      </c>
      <c r="P50" s="10" t="str">
        <f t="shared" si="18"/>
        <v/>
      </c>
      <c r="Q50" s="1"/>
      <c r="R50" s="1" t="str">
        <f>IF((SUM(G50:P50))&gt;0,1,"")</f>
        <v/>
      </c>
      <c r="S50" t="str">
        <f>IF(ISNUMBER(R50),SUM(G50:P50)/1000,"")</f>
        <v/>
      </c>
      <c r="T50" s="5"/>
      <c r="U50" s="25"/>
    </row>
    <row r="51" spans="2:21" hidden="1" x14ac:dyDescent="0.3">
      <c r="B51" s="1" t="s">
        <v>7</v>
      </c>
      <c r="C51" s="1"/>
      <c r="D51" s="1"/>
      <c r="G51" s="11" t="str">
        <f t="shared" ref="G51:P51" si="19">IF(OR(ISNUMBER(F47),(ISNUMBER(H47))),G47,"")</f>
        <v/>
      </c>
      <c r="H51" s="11" t="str">
        <f t="shared" si="19"/>
        <v/>
      </c>
      <c r="I51" s="11" t="str">
        <f t="shared" si="19"/>
        <v/>
      </c>
      <c r="J51" s="11" t="str">
        <f t="shared" si="19"/>
        <v/>
      </c>
      <c r="K51" s="11" t="str">
        <f t="shared" si="19"/>
        <v/>
      </c>
      <c r="L51" s="11" t="str">
        <f t="shared" si="19"/>
        <v/>
      </c>
      <c r="M51" s="11" t="str">
        <f t="shared" si="19"/>
        <v/>
      </c>
      <c r="N51" s="11" t="str">
        <f t="shared" si="19"/>
        <v/>
      </c>
      <c r="O51" s="11" t="str">
        <f t="shared" si="19"/>
        <v/>
      </c>
      <c r="P51" s="11" t="str">
        <f t="shared" si="19"/>
        <v/>
      </c>
      <c r="R51" s="1" t="str">
        <f>IF((SUM(G51:P51))&gt;0,1,"")</f>
        <v/>
      </c>
      <c r="S51" t="str">
        <f>IF(ISNUMBER(R51),SUM(G51:P51)/1000,"")</f>
        <v/>
      </c>
      <c r="U51" s="25"/>
    </row>
    <row r="52" spans="2:21" hidden="1" x14ac:dyDescent="0.3">
      <c r="B52" s="4" t="s">
        <v>8</v>
      </c>
      <c r="C52" s="1"/>
      <c r="D52" s="1"/>
      <c r="G52" s="11"/>
      <c r="H52" s="11"/>
      <c r="I52" s="11"/>
      <c r="J52" s="11"/>
      <c r="K52" s="11"/>
      <c r="L52" s="11"/>
      <c r="M52" s="11"/>
      <c r="N52" s="11"/>
      <c r="O52" s="11"/>
      <c r="P52" s="11"/>
      <c r="R52" s="1"/>
      <c r="U52" s="25"/>
    </row>
    <row r="53" spans="2:21" hidden="1" x14ac:dyDescent="0.3">
      <c r="B53" s="1" t="s">
        <v>9</v>
      </c>
      <c r="C53" s="1"/>
      <c r="D53" s="1"/>
      <c r="G53" s="11" t="str">
        <f t="shared" ref="G53:P53" si="20">IF(OR(AND(ISNUMBER(H50),(ISNUMBER(I50))),AND(ISNUMBER(E50),(ISNUMBER(F50))),AND(ISNUMBER(F50),(ISNUMBER(H50)))),G50,"")</f>
        <v/>
      </c>
      <c r="H53" s="11" t="str">
        <f t="shared" si="20"/>
        <v/>
      </c>
      <c r="I53" s="11" t="str">
        <f t="shared" si="20"/>
        <v/>
      </c>
      <c r="J53" s="11" t="str">
        <f t="shared" si="20"/>
        <v/>
      </c>
      <c r="K53" s="11" t="str">
        <f t="shared" si="20"/>
        <v/>
      </c>
      <c r="L53" s="11" t="str">
        <f t="shared" si="20"/>
        <v/>
      </c>
      <c r="M53" s="11" t="str">
        <f t="shared" si="20"/>
        <v/>
      </c>
      <c r="N53" s="11" t="str">
        <f t="shared" si="20"/>
        <v/>
      </c>
      <c r="O53" s="11" t="str">
        <f t="shared" si="20"/>
        <v/>
      </c>
      <c r="P53" s="11" t="str">
        <f t="shared" si="20"/>
        <v/>
      </c>
      <c r="R53" s="1" t="str">
        <f>IF((SUM(G53:P53))&gt;0,1,"")</f>
        <v/>
      </c>
      <c r="S53" t="str">
        <f>IF(ISNUMBER(R53),SUM(G53:P53)/1000,"")</f>
        <v/>
      </c>
      <c r="U53" s="25"/>
    </row>
    <row r="54" spans="2:21" hidden="1" x14ac:dyDescent="0.3">
      <c r="B54" s="1"/>
      <c r="C54" s="1"/>
      <c r="D54" s="1"/>
      <c r="G54" s="11"/>
      <c r="H54" s="11"/>
      <c r="I54" s="11"/>
      <c r="J54" s="11"/>
      <c r="K54" s="11"/>
      <c r="L54" s="11"/>
      <c r="M54" s="11"/>
      <c r="N54" s="11"/>
      <c r="O54" s="11"/>
      <c r="P54" s="11"/>
      <c r="S54">
        <f>MIN(S50:S53)</f>
        <v>0</v>
      </c>
      <c r="T54" t="s">
        <v>11</v>
      </c>
      <c r="U54" s="25"/>
    </row>
    <row r="55" spans="2:21" hidden="1" x14ac:dyDescent="0.3">
      <c r="B55" s="1"/>
      <c r="C55" s="1"/>
      <c r="D55" s="1"/>
      <c r="G55" s="11"/>
      <c r="H55" s="11"/>
      <c r="I55" s="11"/>
      <c r="J55" s="11"/>
      <c r="K55" s="11"/>
      <c r="L55" s="11"/>
      <c r="M55" s="11"/>
      <c r="N55" s="11"/>
      <c r="O55" s="11"/>
      <c r="P55" s="11"/>
      <c r="U55" s="25"/>
    </row>
    <row r="56" spans="2:21" hidden="1" x14ac:dyDescent="0.3">
      <c r="B56" s="1"/>
      <c r="C56" s="1"/>
      <c r="D56" s="1"/>
      <c r="G56" s="11"/>
      <c r="H56" s="11"/>
      <c r="I56" s="11"/>
      <c r="J56" s="11"/>
      <c r="K56" s="11"/>
      <c r="L56" s="11"/>
      <c r="M56" s="11"/>
      <c r="N56" s="11"/>
      <c r="O56" s="11"/>
      <c r="P56" s="11"/>
      <c r="U56" s="25"/>
    </row>
    <row r="57" spans="2:21" hidden="1" x14ac:dyDescent="0.3">
      <c r="B57" s="1"/>
      <c r="C57" s="1"/>
      <c r="D57" s="1"/>
      <c r="G57" s="11"/>
      <c r="H57" s="11"/>
      <c r="I57" s="11"/>
      <c r="J57" s="11"/>
      <c r="K57" s="11"/>
      <c r="L57" s="11"/>
      <c r="M57" s="11"/>
      <c r="N57" s="11"/>
      <c r="O57" s="11"/>
      <c r="P57" s="11"/>
      <c r="S57" s="3"/>
      <c r="U57" s="25"/>
    </row>
    <row r="58" spans="2:21" hidden="1" x14ac:dyDescent="0.3">
      <c r="B58" s="1"/>
      <c r="C58" s="1"/>
      <c r="D58" s="1"/>
      <c r="G58" s="11"/>
      <c r="H58" s="11"/>
      <c r="I58" s="11"/>
      <c r="J58" s="11"/>
      <c r="K58" s="11"/>
      <c r="L58" s="11"/>
      <c r="M58" s="11"/>
      <c r="N58" s="11"/>
      <c r="O58" s="11"/>
      <c r="P58" s="11"/>
      <c r="S58" s="3"/>
      <c r="U58" s="25"/>
    </row>
  </sheetData>
  <sheetProtection algorithmName="SHA-512" hashValue="ZuqNHsWpu3+nm4mQkpekNKv2rd8y3AmOVVWJtxAfVmnKMn2KTi1ngoaP1L5u7Au4CiFtyYyX64nRTWmeg0uAVA==" saltValue="3paKXiXnZuZTs5XHKj9QWw==" spinCount="100000" sheet="1" objects="1" scenarios="1" selectLockedCells="1"/>
  <mergeCells count="12">
    <mergeCell ref="A1:U1"/>
    <mergeCell ref="V1:W1"/>
    <mergeCell ref="A14:B14"/>
    <mergeCell ref="A15:B15"/>
    <mergeCell ref="A16:B16"/>
    <mergeCell ref="A17:B17"/>
    <mergeCell ref="A21:U21"/>
    <mergeCell ref="A9:B9"/>
    <mergeCell ref="A10:B10"/>
    <mergeCell ref="A11:B11"/>
    <mergeCell ref="A12:B12"/>
    <mergeCell ref="A13:B13"/>
  </mergeCells>
  <phoneticPr fontId="24" type="noConversion"/>
  <conditionalFormatting sqref="G45:R45 E45">
    <cfRule type="colorScale" priority="3">
      <colorScale>
        <cfvo type="num" val="0"/>
        <cfvo type="num" val="0"/>
        <color rgb="FFF8696B"/>
        <color rgb="FF63BE7B"/>
      </colorScale>
    </cfRule>
  </conditionalFormatting>
  <conditionalFormatting sqref="S45">
    <cfRule type="colorScale" priority="2">
      <colorScale>
        <cfvo type="num" val="0"/>
        <cfvo type="num" val="0"/>
        <color rgb="FFF8696B"/>
        <color rgb="FF63BE7B"/>
      </colorScale>
    </cfRule>
  </conditionalFormatting>
  <dataValidations count="4">
    <dataValidation type="whole" allowBlank="1" showInputMessage="1" showErrorMessage="1" sqref="E9:E17">
      <formula1>0</formula1>
      <formula2>500</formula2>
    </dataValidation>
    <dataValidation type="whole" allowBlank="1" showInputMessage="1" showErrorMessage="1" sqref="G9:P17">
      <formula1>0</formula1>
      <formula2>100</formula2>
    </dataValidation>
    <dataValidation type="decimal" allowBlank="1" showInputMessage="1" showErrorMessage="1" sqref="R9:R17">
      <formula1>0.1</formula1>
      <formula2>5</formula2>
    </dataValidation>
    <dataValidation type="decimal" allowBlank="1" showInputMessage="1" showErrorMessage="1" sqref="C9:C17">
      <formula1>0</formula1>
      <formula2>5000</formula2>
    </dataValidation>
  </dataValidations>
  <pageMargins left="0.58750000000000002" right="0.55625000000000002" top="0.11811023622047245" bottom="0" header="0.31496062992125984" footer="0.31496062992125984"/>
  <pageSetup paperSize="9" scale="90" orientation="landscape" r:id="rId1"/>
  <headerFooter>
    <oddHeader xml:space="preserve">&amp;C
</oddHeader>
    <oddFooter>&amp;C&amp;"Arial,Fett"&amp;K000000AGRIDEA, 4/2021. &amp;"Arial,Kursiv"L'evaporazione è stata adattata alle condizioni della Svizzera italiana. Per i calcoli relativi al resto della Svizzera, utilizzare la versione tedesca o francese.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Calcolo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Waschplatz Gesuch 2016</dc:title>
  <dc:creator>Steiner Thomas, VOL-LANAT-ASP-BPS</dc:creator>
  <cp:lastModifiedBy>Binder Simon</cp:lastModifiedBy>
  <cp:lastPrinted>2017-05-02T15:10:58Z</cp:lastPrinted>
  <dcterms:created xsi:type="dcterms:W3CDTF">2016-09-02T09:15:59Z</dcterms:created>
  <dcterms:modified xsi:type="dcterms:W3CDTF">2021-09-01T07:13:02Z</dcterms:modified>
</cp:coreProperties>
</file>